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595" tabRatio="808" activeTab="0"/>
  </bookViews>
  <sheets>
    <sheet name="計畫簽報單(適用110.05.28以後計畫)" sheetId="1" r:id="rId1"/>
    <sheet name="附表 管理費粘貼憑證(適用110.05.28以後計畫)" sheetId="2" r:id="rId2"/>
    <sheet name="計畫簽報單(適用110.05.28以前計畫) " sheetId="3" r:id="rId3"/>
    <sheet name="附表 管理費粘貼憑證(適用110.05.28以前計畫)" sheetId="4" r:id="rId4"/>
  </sheets>
  <definedNames>
    <definedName name="水0" localSheetId="2">'計畫簽報單(適用110.05.28以前計畫) '!$C$18</definedName>
    <definedName name="水0">'計畫簽報單(適用110.05.28以後計畫)'!$C$18</definedName>
  </definedNames>
  <calcPr fullCalcOnLoad="1" fullPrecision="0"/>
</workbook>
</file>

<file path=xl/sharedStrings.xml><?xml version="1.0" encoding="utf-8"?>
<sst xmlns="http://schemas.openxmlformats.org/spreadsheetml/2006/main" count="184" uniqueCount="90">
  <si>
    <t>(六)總經費分配表：</t>
  </si>
  <si>
    <t>業務費</t>
  </si>
  <si>
    <t>總金額</t>
  </si>
  <si>
    <t>(七)管理費分配表：</t>
  </si>
  <si>
    <t>所屬學院</t>
  </si>
  <si>
    <t>聯合研究室</t>
  </si>
  <si>
    <t>研究中心</t>
  </si>
  <si>
    <t>基金盈餘</t>
  </si>
  <si>
    <t>水、電等公用資源</t>
  </si>
  <si>
    <t>行政支援</t>
  </si>
  <si>
    <t>員工福利</t>
  </si>
  <si>
    <t>專利申請等</t>
  </si>
  <si>
    <t>填寫日期：</t>
  </si>
  <si>
    <t>委託單位：</t>
  </si>
  <si>
    <t xml:space="preserve">    請款單據：</t>
  </si>
  <si>
    <t xml:space="preserve">    奉准延長期限：</t>
  </si>
  <si>
    <t>(文號：)</t>
  </si>
  <si>
    <r>
      <t>……..………………..…..…</t>
    </r>
    <r>
      <rPr>
        <sz val="12"/>
        <rFont val="標楷體"/>
        <family val="4"/>
      </rPr>
      <t>裝</t>
    </r>
    <r>
      <rPr>
        <sz val="12"/>
        <rFont val="Times New Roman"/>
        <family val="1"/>
      </rPr>
      <t>…………...…….</t>
    </r>
    <r>
      <rPr>
        <sz val="12"/>
        <rFont val="標楷體"/>
        <family val="4"/>
      </rPr>
      <t>訂</t>
    </r>
    <r>
      <rPr>
        <sz val="12"/>
        <rFont val="Times New Roman"/>
        <family val="1"/>
      </rPr>
      <t>…………...…….</t>
    </r>
    <r>
      <rPr>
        <sz val="12"/>
        <rFont val="標楷體"/>
        <family val="4"/>
      </rPr>
      <t>線</t>
    </r>
    <r>
      <rPr>
        <sz val="12"/>
        <rFont val="Times New Roman"/>
        <family val="1"/>
      </rPr>
      <t>……..………..……………</t>
    </r>
  </si>
  <si>
    <r>
      <t>支付日期：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日</t>
    </r>
  </si>
  <si>
    <r>
      <t>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號</t>
    </r>
  </si>
  <si>
    <t>預　算　科　目</t>
  </si>
  <si>
    <t>金額</t>
  </si>
  <si>
    <r>
      <t>工作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或業務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計畫代碼</t>
    </r>
  </si>
  <si>
    <t>千</t>
  </si>
  <si>
    <t>萬</t>
  </si>
  <si>
    <t>百</t>
  </si>
  <si>
    <t>十</t>
  </si>
  <si>
    <t>元</t>
  </si>
  <si>
    <r>
      <t>用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途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說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明</t>
    </r>
  </si>
  <si>
    <t>校長或授權代簽人</t>
  </si>
  <si>
    <t xml:space="preserve">          編號：</t>
  </si>
  <si>
    <r>
      <t>編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</si>
  <si>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稱</t>
    </r>
  </si>
  <si>
    <r>
      <t>金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額</t>
    </r>
  </si>
  <si>
    <t>出納組統一收據黏貼線</t>
  </si>
  <si>
    <t>合計</t>
  </si>
  <si>
    <t>系所</t>
  </si>
  <si>
    <t>國 立 聯 合 大 學</t>
  </si>
  <si>
    <t>粘 貼 憑 證 用 紙</t>
  </si>
  <si>
    <r>
      <t>傳票編號：</t>
    </r>
    <r>
      <rPr>
        <sz val="10"/>
        <rFont val="Times New Roman"/>
        <family val="1"/>
      </rPr>
      <t xml:space="preserve">                </t>
    </r>
    <r>
      <rPr>
        <sz val="9"/>
        <rFont val="Times New Roman"/>
        <family val="1"/>
      </rPr>
      <t xml:space="preserve">                                  </t>
    </r>
    <r>
      <rPr>
        <sz val="9"/>
        <rFont val="標楷體"/>
        <family val="4"/>
      </rPr>
      <t>會簽編號：</t>
    </r>
    <r>
      <rPr>
        <sz val="9"/>
        <rFont val="Times New Roman"/>
        <family val="1"/>
      </rPr>
      <t xml:space="preserve">                                                   </t>
    </r>
    <r>
      <rPr>
        <sz val="9"/>
        <rFont val="標楷體"/>
        <family val="4"/>
      </rPr>
      <t>黏貼單據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張</t>
    </r>
  </si>
  <si>
    <r>
      <t>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位</t>
    </r>
  </si>
  <si>
    <t>附註：</t>
  </si>
  <si>
    <t>開立『國立聯合大學自行收納統一收據』通知</t>
  </si>
  <si>
    <t>製 表 人：</t>
  </si>
  <si>
    <t>總 務 處</t>
  </si>
  <si>
    <t>填表人</t>
  </si>
  <si>
    <t>(一)計畫原始編號：</t>
  </si>
  <si>
    <t>電話：</t>
  </si>
  <si>
    <t xml:space="preserve">    .  . </t>
  </si>
  <si>
    <t>(四)計畫主持人：</t>
  </si>
  <si>
    <t xml:space="preserve">    共同主持人：</t>
  </si>
  <si>
    <t>(三)  執行單位：</t>
  </si>
  <si>
    <t>(二)  計畫名稱：</t>
  </si>
  <si>
    <t xml:space="preserve">           版本：</t>
  </si>
  <si>
    <t>(五)計畫執行期間：</t>
  </si>
  <si>
    <t>A5200-98</t>
  </si>
  <si>
    <t>D1200-98</t>
  </si>
  <si>
    <t>F1200-98</t>
  </si>
  <si>
    <t>E1200-98</t>
  </si>
  <si>
    <t xml:space="preserve">    主聘單位：</t>
  </si>
  <si>
    <t>計  畫
主持人</t>
  </si>
  <si>
    <t>二級
主管</t>
  </si>
  <si>
    <t>一級
主管</t>
  </si>
  <si>
    <t>本校編號：</t>
  </si>
  <si>
    <r>
      <t>校管理費</t>
    </r>
    <r>
      <rPr>
        <sz val="10"/>
        <rFont val="標楷體"/>
        <family val="4"/>
      </rPr>
      <t>15%</t>
    </r>
  </si>
  <si>
    <r>
      <t>水、郵、電等公用資源</t>
    </r>
    <r>
      <rPr>
        <sz val="10"/>
        <rFont val="標楷體"/>
        <family val="4"/>
      </rPr>
      <t>10%</t>
    </r>
  </si>
  <si>
    <r>
      <t>專利申請等</t>
    </r>
    <r>
      <rPr>
        <sz val="10"/>
        <rFont val="標楷體"/>
        <family val="4"/>
      </rPr>
      <t>20%</t>
    </r>
  </si>
  <si>
    <t>管理費</t>
  </si>
  <si>
    <t>(簽章)</t>
  </si>
  <si>
    <t>計畫屬性：</t>
  </si>
  <si>
    <r>
      <t>主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室</t>
    </r>
  </si>
  <si>
    <r>
      <t>510303</t>
    </r>
    <r>
      <rPr>
        <sz val="12"/>
        <rFont val="標楷體"/>
        <family val="4"/>
      </rPr>
      <t xml:space="preserve">建教合作成本
</t>
    </r>
    <r>
      <rPr>
        <sz val="12"/>
        <rFont val="Times New Roman"/>
        <family val="1"/>
      </rPr>
      <t>3298</t>
    </r>
    <r>
      <rPr>
        <sz val="12"/>
        <rFont val="標楷體"/>
        <family val="4"/>
      </rPr>
      <t>其它</t>
    </r>
  </si>
  <si>
    <r>
      <t xml:space="preserve">提撥統籌運用管理費
(核銷用-帳上沖銷)
</t>
    </r>
    <r>
      <rPr>
        <sz val="10"/>
        <rFont val="標楷體"/>
        <family val="4"/>
      </rPr>
      <t>會計科目:</t>
    </r>
  </si>
  <si>
    <t xml:space="preserve">   撥出計畫名稱：</t>
  </si>
  <si>
    <t xml:space="preserve">      委託單位：</t>
  </si>
  <si>
    <t>研發處</t>
  </si>
  <si>
    <t>院　長                      研發處</t>
  </si>
  <si>
    <t>系所/中心主管  　           產學與推廣教育中心　   　    　 主計室   　    　  校長或授權代簽人</t>
  </si>
  <si>
    <t>□政府補助案   
□科技部  
□產學合作案</t>
  </si>
  <si>
    <t>人事費</t>
  </si>
  <si>
    <t>設備費</t>
  </si>
  <si>
    <r>
      <t>行政支援費</t>
    </r>
    <r>
      <rPr>
        <sz val="10"/>
        <rFont val="標楷體"/>
        <family val="4"/>
      </rPr>
      <t>15%</t>
    </r>
  </si>
  <si>
    <r>
      <t>行政支援費</t>
    </r>
    <r>
      <rPr>
        <sz val="10"/>
        <rFont val="標楷體"/>
        <family val="4"/>
      </rPr>
      <t>12%</t>
    </r>
  </si>
  <si>
    <r>
      <t>計畫執行單位</t>
    </r>
    <r>
      <rPr>
        <sz val="10"/>
        <rFont val="標楷體"/>
        <family val="4"/>
      </rPr>
      <t>28%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(系所/中心名稱)</t>
    </r>
  </si>
  <si>
    <r>
      <t>二級單位</t>
    </r>
    <r>
      <rPr>
        <sz val="10"/>
        <rFont val="標楷體"/>
        <family val="4"/>
      </rPr>
      <t>10%</t>
    </r>
    <r>
      <rPr>
        <b/>
        <sz val="12"/>
        <color indexed="10"/>
        <rFont val="標楷體"/>
        <family val="4"/>
      </rPr>
      <t xml:space="preserve"> (系所/中心名稱)</t>
    </r>
  </si>
  <si>
    <r>
      <t>一級單位</t>
    </r>
    <r>
      <rPr>
        <sz val="10"/>
        <rFont val="標楷體"/>
        <family val="4"/>
      </rPr>
      <t>5%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(系所/中心名稱)</t>
    </r>
  </si>
  <si>
    <r>
      <t>計畫執行單位</t>
    </r>
    <r>
      <rPr>
        <sz val="10"/>
        <rFont val="標楷體"/>
        <family val="4"/>
      </rPr>
      <t>25%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(系所/中心)</t>
    </r>
  </si>
  <si>
    <r>
      <t>二級單位</t>
    </r>
    <r>
      <rPr>
        <sz val="10"/>
        <rFont val="標楷體"/>
        <family val="4"/>
      </rPr>
      <t>10%</t>
    </r>
    <r>
      <rPr>
        <b/>
        <sz val="12"/>
        <color indexed="10"/>
        <rFont val="標楷體"/>
        <family val="4"/>
      </rPr>
      <t xml:space="preserve"> (系所/中心)</t>
    </r>
  </si>
  <si>
    <r>
      <t>一級單位</t>
    </r>
    <r>
      <rPr>
        <sz val="10"/>
        <rFont val="標楷體"/>
        <family val="4"/>
      </rPr>
      <t>5%</t>
    </r>
    <r>
      <rPr>
        <sz val="12"/>
        <rFont val="標楷體"/>
        <family val="4"/>
      </rPr>
      <t xml:space="preserve"> </t>
    </r>
    <r>
      <rPr>
        <b/>
        <sz val="12"/>
        <color indexed="10"/>
        <rFont val="標楷體"/>
        <family val="4"/>
      </rPr>
      <t>(系所/中心)</t>
    </r>
  </si>
  <si>
    <t>112.01.10修正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</si>
</sst>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NT$&quot;#,##0_);[Red]\(&quot;NT$&quot;#,##0\)"/>
    <numFmt numFmtId="183" formatCode="0_);[Red]\(0\)"/>
    <numFmt numFmtId="184" formatCode="#,##0_);[Red]\(#,##0\)"/>
    <numFmt numFmtId="185" formatCode="#,##0_ ;[Red]\-#,##0\ 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u val="single"/>
      <sz val="16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b/>
      <sz val="16"/>
      <name val="Times New Roman"/>
      <family val="1"/>
    </font>
    <font>
      <u val="single"/>
      <sz val="12"/>
      <name val="標楷體"/>
      <family val="4"/>
    </font>
    <font>
      <sz val="11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新細明體"/>
      <family val="1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10" xfId="33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184" fontId="4" fillId="0" borderId="21" xfId="0" applyNumberFormat="1" applyFont="1" applyBorder="1" applyAlignment="1">
      <alignment vertical="center"/>
    </xf>
    <xf numFmtId="41" fontId="4" fillId="0" borderId="22" xfId="33" applyNumberFormat="1" applyFont="1" applyBorder="1" applyAlignment="1">
      <alignment horizontal="justify" vertical="center" wrapText="1"/>
    </xf>
    <xf numFmtId="41" fontId="4" fillId="0" borderId="11" xfId="33" applyNumberFormat="1" applyFont="1" applyBorder="1" applyAlignment="1">
      <alignment horizontal="justify" vertical="center" wrapText="1"/>
    </xf>
    <xf numFmtId="41" fontId="4" fillId="0" borderId="23" xfId="33" applyNumberFormat="1" applyFont="1" applyBorder="1" applyAlignment="1">
      <alignment horizontal="justify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Border="1" applyAlignment="1">
      <alignment horizontal="justify" vertical="top" wrapText="1"/>
    </xf>
    <xf numFmtId="0" fontId="16" fillId="0" borderId="2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distributed" vertical="top" wrapText="1"/>
    </xf>
    <xf numFmtId="0" fontId="6" fillId="0" borderId="42" xfId="0" applyFont="1" applyBorder="1" applyAlignment="1">
      <alignment horizontal="distributed" vertical="top" wrapText="1"/>
    </xf>
    <xf numFmtId="0" fontId="6" fillId="0" borderId="43" xfId="0" applyFont="1" applyBorder="1" applyAlignment="1">
      <alignment horizontal="distributed" vertical="top" wrapText="1"/>
    </xf>
    <xf numFmtId="0" fontId="6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5</xdr:col>
      <xdr:colOff>971550</xdr:colOff>
      <xdr:row>27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0" y="6076950"/>
          <a:ext cx="669607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、計畫第一期款撥入本校後一個月內，計畫主持人即應填送本表一式三份，並檢附核定清單或原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合約經費預算表陳核，嗣經核可後分送產學與推廣教育中心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研發處、主計室及系所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中心留存。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、本計畫聘用人員酬勞，請另填「國立聯合大學各研究計畫助理人員及臨時工申請書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人事級別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變更申請書」。</a:t>
          </a:r>
          <a:r>
            <a:rPr lang="en-US" cap="none" sz="1100" b="0" i="0" u="none" baseline="0">
              <a:solidFill>
                <a:srgbClr val="000000"/>
              </a:solidFill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、產學合作計畫於本表計畫相關資料填妥後，附表粘貼憑證單亦自動產生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管理費依本校「國立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聯合大學產學合作實施暨收支管理要點」規定辦理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，請將本表、附表會相關單位核章。政府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補助及推廣教育計畫，無須填寫附表。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、出納組請依附表通知開立「國立聯合大學自行收納統一收據」，將第一聯收據黏貼於附表內；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第二聯收據亦隨案附於憑證後面，奉核可後主計室憑據編製傳票。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、主從聘身分引發之分配問題，由單位協調後，以流用辦理。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5</xdr:col>
      <xdr:colOff>971550</xdr:colOff>
      <xdr:row>27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0" y="6076950"/>
          <a:ext cx="669607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、計畫第一期款撥入本校後一個月內，計畫主持人即應填送本表一式三份，並檢附核定清單或原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合約經費預算表陳核，嗣經核可後分送產學與推廣教育中心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研發處、主計室及系所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中心留存。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、本計畫聘用人員酬勞，請另填「國立聯合大學各研究計畫助理人員及臨時工申請書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人事級別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變更申請書」。</a:t>
          </a:r>
          <a:r>
            <a:rPr lang="en-US" cap="none" sz="1100" b="0" i="0" u="none" baseline="0">
              <a:solidFill>
                <a:srgbClr val="000000"/>
              </a:solidFill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、產學合作計畫於本表計畫相關資料填妥後，附表粘貼憑證單亦自動產生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管理費依本校「國立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聯合大學產學合作實施暨收支管理要點」規定辦理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，請將本表、附表會相關單位核章。政府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補助及推廣教育計畫，無須填寫附表。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、出納組請依附表通知開立「國立聯合大學自行收納統一收據」，將第一聯收據黏貼於附表內；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第二聯收據亦隨案附於憑證後面，奉核可後主計室憑據編製傳票。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、主從聘身分引發之分配問題，由單位協調後，以流用辦理。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tabSelected="1" zoomScalePageLayoutView="0" workbookViewId="0" topLeftCell="A1">
      <selection activeCell="K13" sqref="K13"/>
    </sheetView>
  </sheetViews>
  <sheetFormatPr defaultColWidth="9.00390625" defaultRowHeight="16.5"/>
  <cols>
    <col min="1" max="1" width="17.25390625" style="39" customWidth="1"/>
    <col min="2" max="2" width="13.625" style="39" customWidth="1"/>
    <col min="3" max="3" width="15.50390625" style="39" customWidth="1"/>
    <col min="4" max="4" width="13.625" style="39" customWidth="1"/>
    <col min="5" max="5" width="15.125" style="39" customWidth="1"/>
    <col min="6" max="6" width="16.25390625" style="39" customWidth="1"/>
    <col min="7" max="16384" width="9.00390625" style="39" customWidth="1"/>
  </cols>
  <sheetData>
    <row r="1" spans="3:6" s="2" customFormat="1" ht="30" customHeight="1">
      <c r="C1" s="29"/>
      <c r="E1" s="25" t="s">
        <v>12</v>
      </c>
      <c r="F1" s="2" t="s">
        <v>48</v>
      </c>
    </row>
    <row r="2" spans="1:5" s="2" customFormat="1" ht="30" customHeight="1">
      <c r="A2" s="49" t="s">
        <v>46</v>
      </c>
      <c r="B2" s="49"/>
      <c r="C2" s="49"/>
      <c r="D2" s="35" t="s">
        <v>63</v>
      </c>
      <c r="E2" s="18"/>
    </row>
    <row r="3" s="2" customFormat="1" ht="22.5" customHeight="1">
      <c r="A3" s="2" t="s">
        <v>53</v>
      </c>
    </row>
    <row r="4" spans="1:6" s="2" customFormat="1" ht="30" customHeight="1">
      <c r="A4" s="36" t="s">
        <v>52</v>
      </c>
      <c r="B4" s="47"/>
      <c r="C4" s="48"/>
      <c r="D4" s="48"/>
      <c r="E4" s="48"/>
      <c r="F4" s="48"/>
    </row>
    <row r="5" spans="1:6" s="2" customFormat="1" ht="30" customHeight="1">
      <c r="A5" s="2" t="s">
        <v>51</v>
      </c>
      <c r="B5" s="55"/>
      <c r="C5" s="56"/>
      <c r="D5" s="35" t="s">
        <v>13</v>
      </c>
      <c r="E5" s="49"/>
      <c r="F5" s="49"/>
    </row>
    <row r="6" spans="1:6" s="2" customFormat="1" ht="30" customHeight="1">
      <c r="A6" s="2" t="s">
        <v>49</v>
      </c>
      <c r="C6" s="25" t="s">
        <v>68</v>
      </c>
      <c r="D6" s="25" t="s">
        <v>43</v>
      </c>
      <c r="F6" s="2" t="s">
        <v>47</v>
      </c>
    </row>
    <row r="7" spans="1:5" s="2" customFormat="1" ht="30" customHeight="1">
      <c r="A7" s="2" t="s">
        <v>59</v>
      </c>
      <c r="D7" s="25" t="s">
        <v>69</v>
      </c>
      <c r="E7" s="57" t="s">
        <v>78</v>
      </c>
    </row>
    <row r="8" spans="1:5" s="2" customFormat="1" ht="30" customHeight="1">
      <c r="A8" s="2" t="s">
        <v>50</v>
      </c>
      <c r="E8" s="56"/>
    </row>
    <row r="9" s="2" customFormat="1" ht="30" customHeight="1">
      <c r="A9" s="2" t="s">
        <v>14</v>
      </c>
    </row>
    <row r="10" s="2" customFormat="1" ht="30" customHeight="1">
      <c r="A10" s="2" t="s">
        <v>54</v>
      </c>
    </row>
    <row r="11" spans="1:4" s="2" customFormat="1" ht="30" customHeight="1">
      <c r="A11" s="2" t="s">
        <v>15</v>
      </c>
      <c r="D11" s="2" t="s">
        <v>16</v>
      </c>
    </row>
    <row r="12" s="2" customFormat="1" ht="30" customHeight="1">
      <c r="A12" s="2" t="s">
        <v>0</v>
      </c>
    </row>
    <row r="13" spans="1:6" s="7" customFormat="1" ht="39" customHeight="1">
      <c r="A13" s="6" t="s">
        <v>79</v>
      </c>
      <c r="B13" s="6" t="s">
        <v>1</v>
      </c>
      <c r="C13" s="6" t="s">
        <v>80</v>
      </c>
      <c r="D13" s="37" t="s">
        <v>67</v>
      </c>
      <c r="E13" s="38"/>
      <c r="F13" s="6" t="s">
        <v>2</v>
      </c>
    </row>
    <row r="14" spans="1:6" s="7" customFormat="1" ht="30" customHeight="1">
      <c r="A14" s="17"/>
      <c r="B14" s="17"/>
      <c r="C14" s="17"/>
      <c r="D14" s="17"/>
      <c r="E14" s="6"/>
      <c r="F14" s="17">
        <f>SUM(A14:E14)</f>
        <v>0</v>
      </c>
    </row>
    <row r="15" spans="1:5" s="7" customFormat="1" ht="22.5" customHeight="1">
      <c r="A15" s="13"/>
      <c r="B15" s="13"/>
      <c r="C15" s="13"/>
      <c r="D15" s="13"/>
      <c r="E15" s="13"/>
    </row>
    <row r="16" s="2" customFormat="1" ht="33" customHeight="1" hidden="1">
      <c r="A16" s="3" t="s">
        <v>3</v>
      </c>
    </row>
    <row r="17" spans="1:5" s="2" customFormat="1" ht="33" customHeight="1" hidden="1">
      <c r="A17" s="6" t="s">
        <v>36</v>
      </c>
      <c r="B17" s="6" t="s">
        <v>5</v>
      </c>
      <c r="C17" s="6" t="s">
        <v>6</v>
      </c>
      <c r="D17" s="6" t="s">
        <v>4</v>
      </c>
      <c r="E17" s="12"/>
    </row>
    <row r="18" spans="1:5" s="2" customFormat="1" ht="33" customHeight="1" hidden="1">
      <c r="A18" s="17">
        <f>IF(ISNUMBER(FIND("聯合研究室",B5)),IF(ISNUMBER(FIND("行政院國家科學委員會",E5)),D14*0.25,D14*0.13),(IF(ISNUMBER(FIND("研究中心",B5)),IF(ISNUMBER(FIND("行政院國家科學委員會",E5)),D14*0.25,D14*0.1),IF(B5="","",D14*0.25))))</f>
      </c>
      <c r="B18" s="17" t="str">
        <f>IF(ISNUMBER(FIND("聯合研究室",B5)),IF(ISNUMBER(FIND("行政院國家科學委員會",E5)),D14*0,D14*0.15)," ")</f>
        <v> </v>
      </c>
      <c r="C18" s="17" t="str">
        <f>IF(ISNUMBER(FIND("研究中心",B5)),IF(ISNUMBER(FIND("行政院國家科學委員會",E5)),D14*0,D14*0.4)," ")</f>
        <v> </v>
      </c>
      <c r="D18" s="17">
        <f>IF(ISNUMBER(FIND("聯合研究室",B5)),IF(ISNUMBER(FIND("行政院國家科學委員會",E5)),D14*0.1,D14*0.07),(IF(ISNUMBER(FIND("研究中心",B5)),IF(ISNUMBER(FIND("行政院國家科學委員會",E5)),D14*0.1,D14*0),IF(B5="","",D14*0.1))))</f>
      </c>
      <c r="E18" s="12"/>
    </row>
    <row r="19" spans="1:5" s="2" customFormat="1" ht="22.5" customHeight="1" hidden="1">
      <c r="A19" s="9"/>
      <c r="B19" s="9"/>
      <c r="C19" s="10"/>
      <c r="D19" s="10"/>
      <c r="E19" s="11"/>
    </row>
    <row r="20" spans="1:6" s="5" customFormat="1" ht="33" customHeight="1" hidden="1">
      <c r="A20" s="8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14"/>
    </row>
    <row r="21" spans="1:6" s="16" customFormat="1" ht="33" customHeight="1" hidden="1">
      <c r="A21" s="17">
        <f>IF(B5="","",D14*0.15)</f>
      </c>
      <c r="B21" s="17">
        <f>IF(B5="","",D14*0.1)</f>
      </c>
      <c r="C21" s="17">
        <f>IF(ISNUMBER(FIND("聯合研究室",B5)),D14*0.2,(IF(ISNUMBER(FIND("研究中心",B5)),IF(ISNUMBER(FIND("行政院國家科學委員會",E5)),D14*0.2,D14*0.15),IF(B5="","",D14*0.2))))</f>
      </c>
      <c r="D21" s="17">
        <f>IF(B5="","",D14*0.05)</f>
      </c>
      <c r="E21" s="17">
        <f>IF(ISNUMBER(FIND("聯合研究室",B5)),D14*0.2,(IF(ISNUMBER(FIND("研究中心",B5)),IF(ISNUMBER(FIND("行政院國家科學委員會",E5)),D14*0.2,D14*0.1),IF(B5="","",D14*0.2))))</f>
      </c>
      <c r="F21" s="15"/>
    </row>
    <row r="22" spans="1:6" s="2" customFormat="1" ht="22.5" customHeight="1" hidden="1">
      <c r="A22" s="1"/>
      <c r="B22" s="1"/>
      <c r="C22" s="1"/>
      <c r="D22" s="1"/>
      <c r="E22" s="1"/>
      <c r="F22" s="4"/>
    </row>
    <row r="23" s="2" customFormat="1" ht="30" customHeight="1">
      <c r="A23" s="2" t="s">
        <v>41</v>
      </c>
    </row>
    <row r="24" spans="1:6" s="18" customFormat="1" ht="65.25" customHeight="1">
      <c r="A24" s="52"/>
      <c r="B24" s="53"/>
      <c r="C24" s="53"/>
      <c r="D24" s="53"/>
      <c r="E24" s="53"/>
      <c r="F24" s="53"/>
    </row>
    <row r="25" spans="1:6" s="18" customFormat="1" ht="30" customHeight="1">
      <c r="A25" s="52"/>
      <c r="B25" s="54"/>
      <c r="C25" s="54"/>
      <c r="D25" s="54"/>
      <c r="E25" s="54"/>
      <c r="F25" s="54"/>
    </row>
    <row r="26" spans="1:6" s="18" customFormat="1" ht="29.25" customHeight="1">
      <c r="A26" s="52"/>
      <c r="B26" s="54"/>
      <c r="C26" s="54"/>
      <c r="D26" s="54"/>
      <c r="E26" s="54"/>
      <c r="F26" s="54"/>
    </row>
    <row r="27" spans="1:6" s="18" customFormat="1" ht="22.5" customHeight="1">
      <c r="A27" s="52"/>
      <c r="B27" s="54"/>
      <c r="C27" s="54"/>
      <c r="D27" s="54"/>
      <c r="E27" s="54"/>
      <c r="F27" s="54"/>
    </row>
    <row r="28" spans="1:6" s="18" customFormat="1" ht="1.5" customHeight="1">
      <c r="A28" s="43"/>
      <c r="B28" s="44"/>
      <c r="C28" s="44"/>
      <c r="D28" s="44"/>
      <c r="E28" s="44"/>
      <c r="F28" s="44"/>
    </row>
    <row r="29" spans="1:6" s="2" customFormat="1" ht="7.5" customHeight="1">
      <c r="A29" s="27"/>
      <c r="B29" s="28"/>
      <c r="C29" s="28"/>
      <c r="D29" s="28"/>
      <c r="E29" s="28"/>
      <c r="F29" s="28"/>
    </row>
    <row r="30" spans="1:6" s="40" customFormat="1" ht="15.75">
      <c r="A30" s="50" t="s">
        <v>77</v>
      </c>
      <c r="B30" s="51"/>
      <c r="C30" s="51"/>
      <c r="D30" s="51"/>
      <c r="E30" s="51"/>
      <c r="F30" s="51"/>
    </row>
    <row r="31" spans="1:6" s="40" customFormat="1" ht="15.75">
      <c r="A31" s="45"/>
      <c r="B31" s="46"/>
      <c r="C31" s="46"/>
      <c r="D31" s="46"/>
      <c r="E31" s="46"/>
      <c r="F31" s="46"/>
    </row>
    <row r="32" s="41" customFormat="1" ht="39.75" customHeight="1">
      <c r="F32" s="42"/>
    </row>
    <row r="33" s="41" customFormat="1" ht="15.75">
      <c r="A33" s="42" t="s">
        <v>76</v>
      </c>
    </row>
  </sheetData>
  <sheetProtection/>
  <mergeCells count="10">
    <mergeCell ref="B4:F4"/>
    <mergeCell ref="A2:C2"/>
    <mergeCell ref="E5:F5"/>
    <mergeCell ref="A30:F30"/>
    <mergeCell ref="A24:F24"/>
    <mergeCell ref="A25:F25"/>
    <mergeCell ref="A26:F26"/>
    <mergeCell ref="A27:F27"/>
    <mergeCell ref="B5:C5"/>
    <mergeCell ref="E7:E8"/>
  </mergeCells>
  <printOptions/>
  <pageMargins left="0.5905511811023623" right="0.1968503937007874" top="0.8661417322834646" bottom="0.6692913385826772" header="0.5118110236220472" footer="0.5118110236220472"/>
  <pageSetup horizontalDpi="600" verticalDpi="600" orientation="portrait" paperSize="9" r:id="rId2"/>
  <headerFooter alignWithMargins="0">
    <oddHeader>&amp;C&amp;"標楷體,粗體"&amp;18國立聯合大學計畫簽報單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6"/>
  <sheetViews>
    <sheetView zoomScalePageLayoutView="0" workbookViewId="0" topLeftCell="A16">
      <selection activeCell="A36" sqref="A36:D36"/>
    </sheetView>
  </sheetViews>
  <sheetFormatPr defaultColWidth="9.00390625" defaultRowHeight="16.5"/>
  <cols>
    <col min="1" max="1" width="6.125" style="0" customWidth="1"/>
    <col min="2" max="2" width="7.125" style="0" customWidth="1"/>
    <col min="3" max="3" width="6.375" style="0" customWidth="1"/>
    <col min="4" max="4" width="7.875" style="0" customWidth="1"/>
    <col min="5" max="5" width="2.00390625" style="0" customWidth="1"/>
    <col min="6" max="6" width="1.75390625" style="0" customWidth="1"/>
    <col min="7" max="7" width="3.625" style="0" customWidth="1"/>
    <col min="8" max="8" width="3.75390625" style="0" customWidth="1"/>
    <col min="9" max="9" width="2.00390625" style="0" customWidth="1"/>
    <col min="10" max="10" width="1.75390625" style="0" customWidth="1"/>
    <col min="11" max="11" width="1.625" style="0" customWidth="1"/>
    <col min="12" max="12" width="2.125" style="0" customWidth="1"/>
    <col min="13" max="13" width="4.00390625" style="0" customWidth="1"/>
    <col min="14" max="14" width="4.25390625" style="0" customWidth="1"/>
    <col min="15" max="15" width="4.375" style="0" customWidth="1"/>
    <col min="16" max="16" width="4.625" style="0" customWidth="1"/>
    <col min="17" max="17" width="7.375" style="0" customWidth="1"/>
    <col min="18" max="18" width="6.25390625" style="0" customWidth="1"/>
    <col min="19" max="19" width="11.125" style="0" customWidth="1"/>
  </cols>
  <sheetData>
    <row r="1" ht="16.5">
      <c r="A1" s="18" t="s">
        <v>17</v>
      </c>
    </row>
    <row r="2" ht="11.25" customHeight="1">
      <c r="A2" s="7"/>
    </row>
    <row r="3" ht="8.25" customHeight="1">
      <c r="A3" s="19"/>
    </row>
    <row r="4" spans="1:19" ht="21">
      <c r="A4" s="100" t="s">
        <v>37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21">
      <c r="A5" s="100" t="s">
        <v>38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8" ht="16.5">
      <c r="A6" s="103" t="s">
        <v>18</v>
      </c>
      <c r="B6" s="101"/>
      <c r="C6" s="101"/>
      <c r="D6" s="101"/>
      <c r="E6" s="101"/>
      <c r="F6" s="101"/>
      <c r="G6" s="101"/>
      <c r="H6" s="101"/>
    </row>
    <row r="7" ht="7.5" customHeight="1">
      <c r="A7" s="20"/>
    </row>
    <row r="8" ht="6.75" customHeight="1"/>
    <row r="9" spans="1:17" ht="17.25" thickBot="1">
      <c r="A9" s="114" t="s">
        <v>39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 ht="21.75" customHeight="1">
      <c r="A10" s="157" t="s">
        <v>19</v>
      </c>
      <c r="B10" s="108" t="s">
        <v>20</v>
      </c>
      <c r="C10" s="109"/>
      <c r="D10" s="110"/>
      <c r="E10" s="160" t="s">
        <v>21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2"/>
      <c r="P10" s="116" t="s">
        <v>22</v>
      </c>
      <c r="Q10" s="117"/>
      <c r="R10" s="118"/>
      <c r="S10" s="26">
        <f>'計畫簽報單(適用110.05.28以後計畫)'!E2</f>
        <v>0</v>
      </c>
    </row>
    <row r="11" spans="1:19" ht="15" customHeight="1">
      <c r="A11" s="158"/>
      <c r="B11" s="111"/>
      <c r="C11" s="105"/>
      <c r="D11" s="112"/>
      <c r="E11" s="111" t="s">
        <v>23</v>
      </c>
      <c r="F11" s="112"/>
      <c r="G11" s="21" t="s">
        <v>25</v>
      </c>
      <c r="H11" s="24" t="s">
        <v>26</v>
      </c>
      <c r="I11" s="104" t="s">
        <v>24</v>
      </c>
      <c r="J11" s="104"/>
      <c r="K11" s="104" t="s">
        <v>23</v>
      </c>
      <c r="L11" s="173"/>
      <c r="M11" s="113" t="s">
        <v>25</v>
      </c>
      <c r="N11" s="104" t="s">
        <v>26</v>
      </c>
      <c r="O11" s="104" t="s">
        <v>27</v>
      </c>
      <c r="P11" s="105" t="s">
        <v>28</v>
      </c>
      <c r="Q11" s="105"/>
      <c r="R11" s="105"/>
      <c r="S11" s="106"/>
    </row>
    <row r="12" spans="1:19" ht="14.25" customHeight="1">
      <c r="A12" s="159"/>
      <c r="B12" s="95"/>
      <c r="C12" s="107"/>
      <c r="D12" s="113"/>
      <c r="E12" s="95" t="s">
        <v>24</v>
      </c>
      <c r="F12" s="113"/>
      <c r="G12" s="22" t="s">
        <v>24</v>
      </c>
      <c r="H12" s="23" t="s">
        <v>24</v>
      </c>
      <c r="I12" s="94"/>
      <c r="J12" s="94"/>
      <c r="K12" s="94"/>
      <c r="L12" s="174"/>
      <c r="M12" s="163"/>
      <c r="N12" s="94"/>
      <c r="O12" s="94"/>
      <c r="P12" s="107"/>
      <c r="Q12" s="107"/>
      <c r="R12" s="107"/>
      <c r="S12" s="96"/>
    </row>
    <row r="13" spans="1:19" ht="16.5" customHeight="1">
      <c r="A13" s="128"/>
      <c r="B13" s="75" t="s">
        <v>71</v>
      </c>
      <c r="C13" s="76"/>
      <c r="D13" s="77"/>
      <c r="E13" s="164" t="str">
        <f>IF(LEFT(RIGHT(TEXT($O$35,"00000000"),8))="0","*",LEFT(RIGHT(TEXT($O$35,"00000000"),8)))</f>
        <v>*</v>
      </c>
      <c r="F13" s="164"/>
      <c r="G13" s="139" t="str">
        <f>IF(LEFT(RIGHT(TEXT($O$35,"00000000"),7))="0",IF(E13="*","*",LEFT(RIGHT(TEXT($O$35,"00000000"),7))),LEFT(RIGHT(TEXT($O$35,"00000000"),7)))</f>
        <v>*</v>
      </c>
      <c r="H13" s="167" t="str">
        <f>IF(LEFT(RIGHT(TEXT($O$35,"00000000"),6))="0",IF(G13="*","*",LEFT(RIGHT(TEXT($O$35,"00000000"),6))),LEFT(RIGHT(TEXT($O$35,"00000000"),6)))</f>
        <v>*</v>
      </c>
      <c r="I13" s="164" t="str">
        <f>IF(LEFT(RIGHT(TEXT($O$35,"00000000"),5))="0",IF(H13="*","*",LEFT(RIGHT(TEXT($O$35,"00000000"),5))),LEFT(RIGHT(TEXT($O$35,"00000000"),5)))</f>
        <v>*</v>
      </c>
      <c r="J13" s="164"/>
      <c r="K13" s="164" t="str">
        <f>IF(LEFT(RIGHT(TEXT($O$35,"00000000"),4))="0",IF(I13="*","*",LEFT(RIGHT(TEXT($O$35,"00000000"),4))),LEFT(RIGHT(TEXT($O$35,"00000000"),4)))</f>
        <v>*</v>
      </c>
      <c r="L13" s="182"/>
      <c r="M13" s="97" t="str">
        <f>IF(LEFT(RIGHT(TEXT($O$35,"00000000"),3))="0",IF(K13="*","*",LEFT(RIGHT(TEXT($O$35,"00000000"),3))),LEFT(RIGHT(TEXT($O$35,"00000000"),3)))</f>
        <v>*</v>
      </c>
      <c r="N13" s="164" t="str">
        <f>IF(LEFT(RIGHT(TEXT($O$35,"00000000"),2))="0",IF(M13="*","*",LEFT(RIGHT(TEXT($O$35,"00000000"),2))),LEFT(RIGHT(TEXT($O$35,"00000000"),2)))</f>
        <v>*</v>
      </c>
      <c r="O13" s="164" t="str">
        <f>IF(LEFT(RIGHT(TEXT($O$35,"00000000"),1))="0",IF(N13="*","*",LEFT(RIGHT(TEXT($O$35,"00000000"),1))),LEFT(RIGHT(TEXT($O$35,"00000000"),1)))</f>
        <v>*</v>
      </c>
      <c r="P13" s="170" t="s">
        <v>72</v>
      </c>
      <c r="Q13" s="170"/>
      <c r="R13" s="170"/>
      <c r="S13" s="171"/>
    </row>
    <row r="14" spans="1:19" ht="16.5">
      <c r="A14" s="128"/>
      <c r="B14" s="75"/>
      <c r="C14" s="76"/>
      <c r="D14" s="77"/>
      <c r="E14" s="165"/>
      <c r="F14" s="165"/>
      <c r="G14" s="140"/>
      <c r="H14" s="168"/>
      <c r="I14" s="165"/>
      <c r="J14" s="165"/>
      <c r="K14" s="165"/>
      <c r="L14" s="183"/>
      <c r="M14" s="98"/>
      <c r="N14" s="165"/>
      <c r="O14" s="165"/>
      <c r="P14" s="170"/>
      <c r="Q14" s="170"/>
      <c r="R14" s="170"/>
      <c r="S14" s="171"/>
    </row>
    <row r="15" spans="1:19" ht="17.25" thickBot="1">
      <c r="A15" s="129"/>
      <c r="B15" s="78"/>
      <c r="C15" s="79"/>
      <c r="D15" s="80"/>
      <c r="E15" s="166"/>
      <c r="F15" s="166"/>
      <c r="G15" s="141"/>
      <c r="H15" s="169"/>
      <c r="I15" s="166"/>
      <c r="J15" s="166"/>
      <c r="K15" s="166"/>
      <c r="L15" s="184"/>
      <c r="M15" s="99"/>
      <c r="N15" s="166"/>
      <c r="O15" s="166"/>
      <c r="P15" s="81"/>
      <c r="Q15" s="81"/>
      <c r="R15" s="81"/>
      <c r="S15" s="172"/>
    </row>
    <row r="16" spans="1:19" ht="36.75" customHeight="1">
      <c r="A16" s="32" t="s">
        <v>45</v>
      </c>
      <c r="B16" s="142"/>
      <c r="C16" s="142"/>
      <c r="D16" s="142"/>
      <c r="E16" s="95" t="s">
        <v>75</v>
      </c>
      <c r="F16" s="107"/>
      <c r="G16" s="107"/>
      <c r="H16" s="107"/>
      <c r="I16" s="113"/>
      <c r="J16" s="95" t="s">
        <v>44</v>
      </c>
      <c r="K16" s="107"/>
      <c r="L16" s="107"/>
      <c r="M16" s="107"/>
      <c r="N16" s="113"/>
      <c r="O16" s="95" t="s">
        <v>70</v>
      </c>
      <c r="P16" s="107"/>
      <c r="Q16" s="113"/>
      <c r="R16" s="95" t="s">
        <v>29</v>
      </c>
      <c r="S16" s="96"/>
    </row>
    <row r="17" spans="1:19" ht="35.25" customHeight="1">
      <c r="A17" s="31" t="s">
        <v>60</v>
      </c>
      <c r="B17" s="143"/>
      <c r="C17" s="143"/>
      <c r="D17" s="143"/>
      <c r="E17" s="130"/>
      <c r="F17" s="131"/>
      <c r="G17" s="131"/>
      <c r="H17" s="131"/>
      <c r="I17" s="132"/>
      <c r="J17" s="130"/>
      <c r="K17" s="175"/>
      <c r="L17" s="175"/>
      <c r="M17" s="175"/>
      <c r="N17" s="176"/>
      <c r="O17" s="130"/>
      <c r="P17" s="131"/>
      <c r="Q17" s="132"/>
      <c r="R17" s="130"/>
      <c r="S17" s="185"/>
    </row>
    <row r="18" spans="1:19" ht="31.5" customHeight="1">
      <c r="A18" s="30" t="s">
        <v>61</v>
      </c>
      <c r="B18" s="94"/>
      <c r="C18" s="94"/>
      <c r="D18" s="94"/>
      <c r="E18" s="133"/>
      <c r="F18" s="134"/>
      <c r="G18" s="134"/>
      <c r="H18" s="134"/>
      <c r="I18" s="135"/>
      <c r="J18" s="177"/>
      <c r="K18" s="115"/>
      <c r="L18" s="115"/>
      <c r="M18" s="115"/>
      <c r="N18" s="178"/>
      <c r="O18" s="133"/>
      <c r="P18" s="134"/>
      <c r="Q18" s="135"/>
      <c r="R18" s="133"/>
      <c r="S18" s="186"/>
    </row>
    <row r="19" spans="1:19" ht="32.25" customHeight="1" thickBot="1">
      <c r="A19" s="33" t="s">
        <v>62</v>
      </c>
      <c r="B19" s="64"/>
      <c r="C19" s="64"/>
      <c r="D19" s="64"/>
      <c r="E19" s="136"/>
      <c r="F19" s="137"/>
      <c r="G19" s="137"/>
      <c r="H19" s="137"/>
      <c r="I19" s="138"/>
      <c r="J19" s="179"/>
      <c r="K19" s="180"/>
      <c r="L19" s="180"/>
      <c r="M19" s="180"/>
      <c r="N19" s="181"/>
      <c r="O19" s="136"/>
      <c r="P19" s="137"/>
      <c r="Q19" s="138"/>
      <c r="R19" s="136"/>
      <c r="S19" s="187"/>
    </row>
    <row r="20" spans="1:19" ht="25.5" customHeight="1" thickBot="1">
      <c r="A20" s="70" t="s">
        <v>34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</row>
    <row r="21" spans="1:19" ht="23.25" customHeight="1">
      <c r="A21" s="147" t="s">
        <v>42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</row>
    <row r="22" spans="1:19" ht="16.5" customHeight="1">
      <c r="A22" s="88" t="s">
        <v>30</v>
      </c>
      <c r="B22" s="89"/>
      <c r="C22" s="89"/>
      <c r="D22" s="84">
        <f>'計畫簽報單(適用110.05.28以後計畫)'!E2</f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</row>
    <row r="23" spans="1:19" ht="20.25" customHeight="1">
      <c r="A23" s="88" t="s">
        <v>74</v>
      </c>
      <c r="B23" s="89"/>
      <c r="C23" s="89"/>
      <c r="D23" s="84">
        <f>'計畫簽報單(適用110.05.28以後計畫)'!E5</f>
        <v>0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</row>
    <row r="24" spans="1:19" ht="16.5" customHeight="1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19" ht="21" customHeight="1" thickBot="1">
      <c r="A25" s="150" t="s">
        <v>73</v>
      </c>
      <c r="B25" s="82"/>
      <c r="C25" s="82"/>
      <c r="D25" s="81">
        <f>'計畫簽報單(適用110.05.28以後計畫)'!B4</f>
        <v>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</row>
    <row r="26" spans="1:19" ht="24" customHeight="1">
      <c r="A26" s="144" t="s">
        <v>40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</row>
    <row r="27" spans="1:19" ht="24" customHeight="1">
      <c r="A27" s="124" t="s">
        <v>31</v>
      </c>
      <c r="B27" s="125"/>
      <c r="C27" s="125"/>
      <c r="D27" s="65" t="s">
        <v>32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5" t="s">
        <v>33</v>
      </c>
      <c r="P27" s="66"/>
      <c r="Q27" s="66"/>
      <c r="R27" s="66"/>
      <c r="S27" s="93"/>
    </row>
    <row r="28" spans="1:19" ht="24" customHeight="1">
      <c r="A28" s="86"/>
      <c r="B28" s="87"/>
      <c r="C28" s="87"/>
      <c r="D28" s="90" t="s">
        <v>86</v>
      </c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61">
        <f>'計畫簽報單(適用110.05.28以後計畫)'!D14*0.25</f>
        <v>0</v>
      </c>
      <c r="P28" s="62"/>
      <c r="Q28" s="62"/>
      <c r="R28" s="62"/>
      <c r="S28" s="63"/>
    </row>
    <row r="29" spans="1:19" ht="24" customHeight="1">
      <c r="A29" s="126"/>
      <c r="B29" s="127"/>
      <c r="C29" s="127"/>
      <c r="D29" s="153" t="s">
        <v>87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O29" s="61">
        <f>'計畫簽報單(適用110.05.28以後計畫)'!D14*0.1+'計畫簽報單(適用110.05.28以後計畫)'!E14*0.1</f>
        <v>0</v>
      </c>
      <c r="P29" s="62"/>
      <c r="Q29" s="62"/>
      <c r="R29" s="62"/>
      <c r="S29" s="63"/>
    </row>
    <row r="30" spans="1:19" ht="24" customHeight="1">
      <c r="A30" s="151"/>
      <c r="B30" s="152"/>
      <c r="C30" s="152"/>
      <c r="D30" s="90" t="s">
        <v>88</v>
      </c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61">
        <f>'計畫簽報單(適用110.05.28以後計畫)'!D14*0.05+'計畫簽報單(適用110.05.28以後計畫)'!E14*0.05</f>
        <v>0</v>
      </c>
      <c r="P30" s="62"/>
      <c r="Q30" s="62"/>
      <c r="R30" s="62"/>
      <c r="S30" s="63"/>
    </row>
    <row r="31" spans="1:19" ht="24" customHeight="1">
      <c r="A31" s="73" t="s">
        <v>55</v>
      </c>
      <c r="B31" s="74"/>
      <c r="C31" s="74"/>
      <c r="D31" s="119" t="s">
        <v>64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61">
        <f>'計畫簽報單(適用110.05.28以後計畫)'!D14*0.15+'計畫簽報單(適用110.05.28以後計畫)'!E14*0.15</f>
        <v>0</v>
      </c>
      <c r="P31" s="62"/>
      <c r="Q31" s="62"/>
      <c r="R31" s="62"/>
      <c r="S31" s="63"/>
    </row>
    <row r="32" spans="1:19" ht="24" customHeight="1">
      <c r="A32" s="73" t="s">
        <v>56</v>
      </c>
      <c r="B32" s="74"/>
      <c r="C32" s="74"/>
      <c r="D32" s="119" t="s">
        <v>65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61">
        <f>'計畫簽報單(適用110.05.28以後計畫)'!D14*0.1+'計畫簽報單(適用110.05.28以後計畫)'!E14*0.1</f>
        <v>0</v>
      </c>
      <c r="P32" s="62"/>
      <c r="Q32" s="62"/>
      <c r="R32" s="62"/>
      <c r="S32" s="63"/>
    </row>
    <row r="33" spans="1:19" ht="24" customHeight="1">
      <c r="A33" s="73" t="s">
        <v>57</v>
      </c>
      <c r="B33" s="74"/>
      <c r="C33" s="74"/>
      <c r="D33" s="119" t="s">
        <v>81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61">
        <f>'計畫簽報單(適用110.05.28以後計畫)'!D14*0.15+'計畫簽報單(適用110.05.28以後計畫)'!E14*0.15</f>
        <v>0</v>
      </c>
      <c r="P33" s="62"/>
      <c r="Q33" s="62"/>
      <c r="R33" s="62"/>
      <c r="S33" s="63"/>
    </row>
    <row r="34" spans="1:19" ht="24" customHeight="1">
      <c r="A34" s="73" t="s">
        <v>58</v>
      </c>
      <c r="B34" s="74"/>
      <c r="C34" s="74"/>
      <c r="D34" s="119" t="s">
        <v>66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61">
        <f>'計畫簽報單(適用110.05.28以後計畫)'!D14*0.2+'計畫簽報單(適用110.05.28以後計畫)'!E14*0.2</f>
        <v>0</v>
      </c>
      <c r="P34" s="62"/>
      <c r="Q34" s="62"/>
      <c r="R34" s="62"/>
      <c r="S34" s="63"/>
    </row>
    <row r="35" spans="1:19" ht="24" customHeight="1" thickBot="1">
      <c r="A35" s="68" t="s">
        <v>35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58">
        <f>SUM(O28:S34)</f>
        <v>0</v>
      </c>
      <c r="P35" s="59"/>
      <c r="Q35" s="59"/>
      <c r="R35" s="59"/>
      <c r="S35" s="60"/>
    </row>
    <row r="36" spans="1:19" ht="24" customHeight="1">
      <c r="A36" s="156" t="s">
        <v>89</v>
      </c>
      <c r="B36" s="156"/>
      <c r="C36" s="156"/>
      <c r="D36" s="15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4"/>
      <c r="P36" s="34"/>
      <c r="Q36" s="34"/>
      <c r="R36" s="34"/>
      <c r="S36" s="34"/>
    </row>
  </sheetData>
  <sheetProtection/>
  <mergeCells count="76">
    <mergeCell ref="H13:H15"/>
    <mergeCell ref="I13:J15"/>
    <mergeCell ref="E13:F15"/>
    <mergeCell ref="P13:S15"/>
    <mergeCell ref="K11:L12"/>
    <mergeCell ref="J17:N19"/>
    <mergeCell ref="K13:L15"/>
    <mergeCell ref="O17:Q19"/>
    <mergeCell ref="R17:S19"/>
    <mergeCell ref="I11:J12"/>
    <mergeCell ref="A36:D36"/>
    <mergeCell ref="A10:A12"/>
    <mergeCell ref="E10:O10"/>
    <mergeCell ref="E11:F11"/>
    <mergeCell ref="N11:N12"/>
    <mergeCell ref="O16:Q16"/>
    <mergeCell ref="M11:M12"/>
    <mergeCell ref="N13:N15"/>
    <mergeCell ref="O13:O15"/>
    <mergeCell ref="E16:I16"/>
    <mergeCell ref="J16:N16"/>
    <mergeCell ref="O30:S30"/>
    <mergeCell ref="A26:S26"/>
    <mergeCell ref="A21:S21"/>
    <mergeCell ref="A23:C23"/>
    <mergeCell ref="D23:S23"/>
    <mergeCell ref="A25:C25"/>
    <mergeCell ref="A30:C30"/>
    <mergeCell ref="D30:N30"/>
    <mergeCell ref="D29:N29"/>
    <mergeCell ref="O29:S29"/>
    <mergeCell ref="A24:S24"/>
    <mergeCell ref="A27:C27"/>
    <mergeCell ref="A29:C29"/>
    <mergeCell ref="O28:S28"/>
    <mergeCell ref="A13:A15"/>
    <mergeCell ref="E17:I19"/>
    <mergeCell ref="G13:G15"/>
    <mergeCell ref="B16:D16"/>
    <mergeCell ref="B17:D17"/>
    <mergeCell ref="A34:C34"/>
    <mergeCell ref="D34:N34"/>
    <mergeCell ref="D31:N31"/>
    <mergeCell ref="D33:N33"/>
    <mergeCell ref="A33:C33"/>
    <mergeCell ref="D32:N32"/>
    <mergeCell ref="A31:C31"/>
    <mergeCell ref="A4:S4"/>
    <mergeCell ref="A5:S5"/>
    <mergeCell ref="A6:H6"/>
    <mergeCell ref="O11:O12"/>
    <mergeCell ref="P11:S12"/>
    <mergeCell ref="B10:D12"/>
    <mergeCell ref="E12:F12"/>
    <mergeCell ref="A9:Q9"/>
    <mergeCell ref="P10:R10"/>
    <mergeCell ref="B13:D15"/>
    <mergeCell ref="D25:S25"/>
    <mergeCell ref="D22:S22"/>
    <mergeCell ref="A28:C28"/>
    <mergeCell ref="A22:C22"/>
    <mergeCell ref="D28:N28"/>
    <mergeCell ref="O27:S27"/>
    <mergeCell ref="B18:D18"/>
    <mergeCell ref="R16:S16"/>
    <mergeCell ref="M13:M15"/>
    <mergeCell ref="O35:S35"/>
    <mergeCell ref="O32:S32"/>
    <mergeCell ref="O33:S33"/>
    <mergeCell ref="O31:S31"/>
    <mergeCell ref="B19:D19"/>
    <mergeCell ref="D27:N27"/>
    <mergeCell ref="A35:N35"/>
    <mergeCell ref="A20:S20"/>
    <mergeCell ref="O34:S34"/>
    <mergeCell ref="A32:C32"/>
  </mergeCells>
  <printOptions horizontalCentered="1"/>
  <pageMargins left="0.2362204724409449" right="0.43307086614173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3"/>
  <sheetViews>
    <sheetView zoomScalePageLayoutView="0" workbookViewId="0" topLeftCell="A1">
      <selection activeCell="I9" sqref="I9"/>
    </sheetView>
  </sheetViews>
  <sheetFormatPr defaultColWidth="9.00390625" defaultRowHeight="16.5"/>
  <cols>
    <col min="1" max="1" width="17.25390625" style="39" customWidth="1"/>
    <col min="2" max="2" width="13.625" style="39" customWidth="1"/>
    <col min="3" max="3" width="15.50390625" style="39" customWidth="1"/>
    <col min="4" max="4" width="13.625" style="39" customWidth="1"/>
    <col min="5" max="5" width="15.125" style="39" customWidth="1"/>
    <col min="6" max="6" width="16.25390625" style="39" customWidth="1"/>
    <col min="7" max="16384" width="9.00390625" style="39" customWidth="1"/>
  </cols>
  <sheetData>
    <row r="1" spans="3:6" s="2" customFormat="1" ht="30" customHeight="1">
      <c r="C1" s="29"/>
      <c r="E1" s="25" t="s">
        <v>12</v>
      </c>
      <c r="F1" s="2" t="s">
        <v>48</v>
      </c>
    </row>
    <row r="2" spans="1:5" s="2" customFormat="1" ht="30" customHeight="1">
      <c r="A2" s="49" t="s">
        <v>46</v>
      </c>
      <c r="B2" s="49"/>
      <c r="C2" s="49"/>
      <c r="D2" s="35" t="s">
        <v>63</v>
      </c>
      <c r="E2" s="18"/>
    </row>
    <row r="3" s="2" customFormat="1" ht="22.5" customHeight="1">
      <c r="A3" s="2" t="s">
        <v>53</v>
      </c>
    </row>
    <row r="4" spans="1:6" s="2" customFormat="1" ht="30" customHeight="1">
      <c r="A4" s="36" t="s">
        <v>52</v>
      </c>
      <c r="B4" s="47"/>
      <c r="C4" s="48"/>
      <c r="D4" s="48"/>
      <c r="E4" s="48"/>
      <c r="F4" s="48"/>
    </row>
    <row r="5" spans="1:6" s="2" customFormat="1" ht="30" customHeight="1">
      <c r="A5" s="2" t="s">
        <v>51</v>
      </c>
      <c r="B5" s="55"/>
      <c r="C5" s="56"/>
      <c r="D5" s="35" t="s">
        <v>13</v>
      </c>
      <c r="E5" s="49"/>
      <c r="F5" s="49"/>
    </row>
    <row r="6" spans="1:6" s="2" customFormat="1" ht="30" customHeight="1">
      <c r="A6" s="2" t="s">
        <v>49</v>
      </c>
      <c r="C6" s="25" t="s">
        <v>68</v>
      </c>
      <c r="D6" s="25" t="s">
        <v>43</v>
      </c>
      <c r="F6" s="2" t="s">
        <v>47</v>
      </c>
    </row>
    <row r="7" spans="1:5" s="2" customFormat="1" ht="30" customHeight="1">
      <c r="A7" s="2" t="s">
        <v>59</v>
      </c>
      <c r="D7" s="25" t="s">
        <v>69</v>
      </c>
      <c r="E7" s="57" t="s">
        <v>78</v>
      </c>
    </row>
    <row r="8" spans="1:5" s="2" customFormat="1" ht="30" customHeight="1">
      <c r="A8" s="2" t="s">
        <v>50</v>
      </c>
      <c r="E8" s="56"/>
    </row>
    <row r="9" s="2" customFormat="1" ht="30" customHeight="1">
      <c r="A9" s="2" t="s">
        <v>14</v>
      </c>
    </row>
    <row r="10" s="2" customFormat="1" ht="30" customHeight="1">
      <c r="A10" s="2" t="s">
        <v>54</v>
      </c>
    </row>
    <row r="11" spans="1:4" s="2" customFormat="1" ht="30" customHeight="1">
      <c r="A11" s="2" t="s">
        <v>15</v>
      </c>
      <c r="D11" s="2" t="s">
        <v>16</v>
      </c>
    </row>
    <row r="12" s="2" customFormat="1" ht="30" customHeight="1">
      <c r="A12" s="2" t="s">
        <v>0</v>
      </c>
    </row>
    <row r="13" spans="1:6" s="7" customFormat="1" ht="39" customHeight="1">
      <c r="A13" s="6" t="s">
        <v>79</v>
      </c>
      <c r="B13" s="6" t="s">
        <v>1</v>
      </c>
      <c r="C13" s="6" t="s">
        <v>80</v>
      </c>
      <c r="D13" s="37" t="s">
        <v>67</v>
      </c>
      <c r="E13" s="38"/>
      <c r="F13" s="6" t="s">
        <v>2</v>
      </c>
    </row>
    <row r="14" spans="1:6" s="7" customFormat="1" ht="30" customHeight="1">
      <c r="A14" s="17"/>
      <c r="B14" s="17"/>
      <c r="C14" s="17"/>
      <c r="D14" s="17"/>
      <c r="E14" s="6"/>
      <c r="F14" s="17">
        <f>SUM(A14:E14)</f>
        <v>0</v>
      </c>
    </row>
    <row r="15" spans="1:5" s="7" customFormat="1" ht="22.5" customHeight="1">
      <c r="A15" s="13"/>
      <c r="B15" s="13"/>
      <c r="C15" s="13"/>
      <c r="D15" s="13"/>
      <c r="E15" s="13"/>
    </row>
    <row r="16" s="2" customFormat="1" ht="33" customHeight="1" hidden="1">
      <c r="A16" s="3" t="s">
        <v>3</v>
      </c>
    </row>
    <row r="17" spans="1:5" s="2" customFormat="1" ht="33" customHeight="1" hidden="1">
      <c r="A17" s="6" t="s">
        <v>36</v>
      </c>
      <c r="B17" s="6" t="s">
        <v>5</v>
      </c>
      <c r="C17" s="6" t="s">
        <v>6</v>
      </c>
      <c r="D17" s="6" t="s">
        <v>4</v>
      </c>
      <c r="E17" s="12"/>
    </row>
    <row r="18" spans="1:5" s="2" customFormat="1" ht="33" customHeight="1" hidden="1">
      <c r="A18" s="17">
        <f>IF(ISNUMBER(FIND("聯合研究室",B5)),IF(ISNUMBER(FIND("行政院國家科學委員會",E5)),D14*0.25,D14*0.13),(IF(ISNUMBER(FIND("研究中心",B5)),IF(ISNUMBER(FIND("行政院國家科學委員會",E5)),D14*0.25,D14*0.1),IF(B5="","",D14*0.25))))</f>
      </c>
      <c r="B18" s="17" t="str">
        <f>IF(ISNUMBER(FIND("聯合研究室",B5)),IF(ISNUMBER(FIND("行政院國家科學委員會",E5)),D14*0,D14*0.15)," ")</f>
        <v> </v>
      </c>
      <c r="C18" s="17" t="str">
        <f>IF(ISNUMBER(FIND("研究中心",B5)),IF(ISNUMBER(FIND("行政院國家科學委員會",E5)),D14*0,D14*0.4)," ")</f>
        <v> </v>
      </c>
      <c r="D18" s="17">
        <f>IF(ISNUMBER(FIND("聯合研究室",B5)),IF(ISNUMBER(FIND("行政院國家科學委員會",E5)),D14*0.1,D14*0.07),(IF(ISNUMBER(FIND("研究中心",B5)),IF(ISNUMBER(FIND("行政院國家科學委員會",E5)),D14*0.1,D14*0),IF(B5="","",D14*0.1))))</f>
      </c>
      <c r="E18" s="12"/>
    </row>
    <row r="19" spans="1:5" s="2" customFormat="1" ht="22.5" customHeight="1" hidden="1">
      <c r="A19" s="9"/>
      <c r="B19" s="9"/>
      <c r="C19" s="10"/>
      <c r="D19" s="10"/>
      <c r="E19" s="11"/>
    </row>
    <row r="20" spans="1:6" s="5" customFormat="1" ht="33" customHeight="1" hidden="1">
      <c r="A20" s="8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14"/>
    </row>
    <row r="21" spans="1:6" s="16" customFormat="1" ht="33" customHeight="1" hidden="1">
      <c r="A21" s="17">
        <f>IF(B5="","",D14*0.15)</f>
      </c>
      <c r="B21" s="17">
        <f>IF(B5="","",D14*0.1)</f>
      </c>
      <c r="C21" s="17">
        <f>IF(ISNUMBER(FIND("聯合研究室",B5)),D14*0.2,(IF(ISNUMBER(FIND("研究中心",B5)),IF(ISNUMBER(FIND("行政院國家科學委員會",E5)),D14*0.2,D14*0.15),IF(B5="","",D14*0.2))))</f>
      </c>
      <c r="D21" s="17">
        <f>IF(B5="","",D14*0.05)</f>
      </c>
      <c r="E21" s="17">
        <f>IF(ISNUMBER(FIND("聯合研究室",B5)),D14*0.2,(IF(ISNUMBER(FIND("研究中心",B5)),IF(ISNUMBER(FIND("行政院國家科學委員會",E5)),D14*0.2,D14*0.1),IF(B5="","",D14*0.2))))</f>
      </c>
      <c r="F21" s="15"/>
    </row>
    <row r="22" spans="1:6" s="2" customFormat="1" ht="22.5" customHeight="1" hidden="1">
      <c r="A22" s="1"/>
      <c r="B22" s="1"/>
      <c r="C22" s="1"/>
      <c r="D22" s="1"/>
      <c r="E22" s="1"/>
      <c r="F22" s="4"/>
    </row>
    <row r="23" s="2" customFormat="1" ht="30" customHeight="1">
      <c r="A23" s="2" t="s">
        <v>41</v>
      </c>
    </row>
    <row r="24" spans="1:6" s="18" customFormat="1" ht="65.25" customHeight="1">
      <c r="A24" s="52"/>
      <c r="B24" s="53"/>
      <c r="C24" s="53"/>
      <c r="D24" s="53"/>
      <c r="E24" s="53"/>
      <c r="F24" s="53"/>
    </row>
    <row r="25" spans="1:6" s="18" customFormat="1" ht="30" customHeight="1">
      <c r="A25" s="52"/>
      <c r="B25" s="54"/>
      <c r="C25" s="54"/>
      <c r="D25" s="54"/>
      <c r="E25" s="54"/>
      <c r="F25" s="54"/>
    </row>
    <row r="26" spans="1:6" s="18" customFormat="1" ht="29.25" customHeight="1">
      <c r="A26" s="52"/>
      <c r="B26" s="54"/>
      <c r="C26" s="54"/>
      <c r="D26" s="54"/>
      <c r="E26" s="54"/>
      <c r="F26" s="54"/>
    </row>
    <row r="27" spans="1:6" s="18" customFormat="1" ht="22.5" customHeight="1">
      <c r="A27" s="52"/>
      <c r="B27" s="54"/>
      <c r="C27" s="54"/>
      <c r="D27" s="54"/>
      <c r="E27" s="54"/>
      <c r="F27" s="54"/>
    </row>
    <row r="28" spans="1:6" s="18" customFormat="1" ht="1.5" customHeight="1">
      <c r="A28" s="43"/>
      <c r="B28" s="44"/>
      <c r="C28" s="44"/>
      <c r="D28" s="44"/>
      <c r="E28" s="44"/>
      <c r="F28" s="44"/>
    </row>
    <row r="29" spans="1:6" s="2" customFormat="1" ht="7.5" customHeight="1">
      <c r="A29" s="27"/>
      <c r="B29" s="28"/>
      <c r="C29" s="28"/>
      <c r="D29" s="28"/>
      <c r="E29" s="28"/>
      <c r="F29" s="28"/>
    </row>
    <row r="30" spans="1:6" s="40" customFormat="1" ht="15.75">
      <c r="A30" s="50" t="s">
        <v>77</v>
      </c>
      <c r="B30" s="51"/>
      <c r="C30" s="51"/>
      <c r="D30" s="51"/>
      <c r="E30" s="51"/>
      <c r="F30" s="51"/>
    </row>
    <row r="31" spans="1:6" s="40" customFormat="1" ht="15.75">
      <c r="A31" s="45"/>
      <c r="B31" s="46"/>
      <c r="C31" s="46"/>
      <c r="D31" s="46"/>
      <c r="E31" s="46"/>
      <c r="F31" s="46"/>
    </row>
    <row r="32" s="41" customFormat="1" ht="39.75" customHeight="1">
      <c r="F32" s="42"/>
    </row>
    <row r="33" s="41" customFormat="1" ht="15.75">
      <c r="A33" s="42" t="s">
        <v>76</v>
      </c>
    </row>
  </sheetData>
  <sheetProtection/>
  <mergeCells count="10">
    <mergeCell ref="A25:F25"/>
    <mergeCell ref="A26:F26"/>
    <mergeCell ref="A27:F27"/>
    <mergeCell ref="A30:F30"/>
    <mergeCell ref="A2:C2"/>
    <mergeCell ref="B4:F4"/>
    <mergeCell ref="B5:C5"/>
    <mergeCell ref="E5:F5"/>
    <mergeCell ref="E7:E8"/>
    <mergeCell ref="A24:F24"/>
  </mergeCells>
  <printOptions/>
  <pageMargins left="0.5905511811023623" right="0.1968503937007874" top="0.8661417322834646" bottom="0.6692913385826772" header="0.5118110236220472" footer="0.5118110236220472"/>
  <pageSetup horizontalDpi="600" verticalDpi="600" orientation="portrait" paperSize="9" r:id="rId2"/>
  <headerFooter alignWithMargins="0">
    <oddHeader>&amp;C&amp;"標楷體,粗體"&amp;18國立聯合大學計畫簽報單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zoomScalePageLayoutView="0" workbookViewId="0" topLeftCell="A14">
      <selection activeCell="D25" sqref="D25:S25"/>
    </sheetView>
  </sheetViews>
  <sheetFormatPr defaultColWidth="9.00390625" defaultRowHeight="16.5"/>
  <cols>
    <col min="1" max="1" width="6.125" style="0" customWidth="1"/>
    <col min="2" max="2" width="7.125" style="0" customWidth="1"/>
    <col min="3" max="3" width="6.375" style="0" customWidth="1"/>
    <col min="4" max="4" width="7.875" style="0" customWidth="1"/>
    <col min="5" max="5" width="2.00390625" style="0" customWidth="1"/>
    <col min="6" max="6" width="1.75390625" style="0" customWidth="1"/>
    <col min="7" max="7" width="3.625" style="0" customWidth="1"/>
    <col min="8" max="8" width="3.75390625" style="0" customWidth="1"/>
    <col min="9" max="9" width="2.00390625" style="0" customWidth="1"/>
    <col min="10" max="10" width="1.75390625" style="0" customWidth="1"/>
    <col min="11" max="11" width="1.625" style="0" customWidth="1"/>
    <col min="12" max="12" width="2.125" style="0" customWidth="1"/>
    <col min="13" max="13" width="4.00390625" style="0" customWidth="1"/>
    <col min="14" max="14" width="4.25390625" style="0" customWidth="1"/>
    <col min="15" max="15" width="4.375" style="0" customWidth="1"/>
    <col min="16" max="16" width="4.625" style="0" customWidth="1"/>
    <col min="17" max="17" width="7.375" style="0" customWidth="1"/>
    <col min="18" max="18" width="6.25390625" style="0" customWidth="1"/>
    <col min="19" max="19" width="11.125" style="0" customWidth="1"/>
  </cols>
  <sheetData>
    <row r="1" ht="16.5">
      <c r="A1" s="18" t="s">
        <v>17</v>
      </c>
    </row>
    <row r="2" ht="11.25" customHeight="1">
      <c r="A2" s="7"/>
    </row>
    <row r="3" ht="8.25" customHeight="1">
      <c r="A3" s="19"/>
    </row>
    <row r="4" spans="1:19" ht="21">
      <c r="A4" s="100" t="s">
        <v>37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21">
      <c r="A5" s="100" t="s">
        <v>38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8" ht="16.5">
      <c r="A6" s="103" t="s">
        <v>18</v>
      </c>
      <c r="B6" s="101"/>
      <c r="C6" s="101"/>
      <c r="D6" s="101"/>
      <c r="E6" s="101"/>
      <c r="F6" s="101"/>
      <c r="G6" s="101"/>
      <c r="H6" s="101"/>
    </row>
    <row r="7" ht="7.5" customHeight="1">
      <c r="A7" s="20"/>
    </row>
    <row r="8" ht="6.75" customHeight="1"/>
    <row r="9" spans="1:17" ht="17.25" thickBot="1">
      <c r="A9" s="114" t="s">
        <v>39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 ht="21.75" customHeight="1">
      <c r="A10" s="157" t="s">
        <v>19</v>
      </c>
      <c r="B10" s="108" t="s">
        <v>20</v>
      </c>
      <c r="C10" s="109"/>
      <c r="D10" s="110"/>
      <c r="E10" s="160" t="s">
        <v>21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2"/>
      <c r="P10" s="116" t="s">
        <v>22</v>
      </c>
      <c r="Q10" s="117"/>
      <c r="R10" s="118"/>
      <c r="S10" s="26">
        <f>'計畫簽報單(適用110.05.28以前計畫) '!E2</f>
        <v>0</v>
      </c>
    </row>
    <row r="11" spans="1:19" ht="15" customHeight="1">
      <c r="A11" s="158"/>
      <c r="B11" s="111"/>
      <c r="C11" s="105"/>
      <c r="D11" s="112"/>
      <c r="E11" s="111" t="s">
        <v>23</v>
      </c>
      <c r="F11" s="112"/>
      <c r="G11" s="21" t="s">
        <v>25</v>
      </c>
      <c r="H11" s="24" t="s">
        <v>26</v>
      </c>
      <c r="I11" s="104" t="s">
        <v>24</v>
      </c>
      <c r="J11" s="104"/>
      <c r="K11" s="104" t="s">
        <v>23</v>
      </c>
      <c r="L11" s="173"/>
      <c r="M11" s="113" t="s">
        <v>25</v>
      </c>
      <c r="N11" s="104" t="s">
        <v>26</v>
      </c>
      <c r="O11" s="104" t="s">
        <v>27</v>
      </c>
      <c r="P11" s="105" t="s">
        <v>28</v>
      </c>
      <c r="Q11" s="105"/>
      <c r="R11" s="105"/>
      <c r="S11" s="106"/>
    </row>
    <row r="12" spans="1:19" ht="14.25" customHeight="1">
      <c r="A12" s="159"/>
      <c r="B12" s="95"/>
      <c r="C12" s="107"/>
      <c r="D12" s="113"/>
      <c r="E12" s="95" t="s">
        <v>24</v>
      </c>
      <c r="F12" s="113"/>
      <c r="G12" s="22" t="s">
        <v>24</v>
      </c>
      <c r="H12" s="23" t="s">
        <v>24</v>
      </c>
      <c r="I12" s="94"/>
      <c r="J12" s="94"/>
      <c r="K12" s="94"/>
      <c r="L12" s="174"/>
      <c r="M12" s="163"/>
      <c r="N12" s="94"/>
      <c r="O12" s="94"/>
      <c r="P12" s="107"/>
      <c r="Q12" s="107"/>
      <c r="R12" s="107"/>
      <c r="S12" s="96"/>
    </row>
    <row r="13" spans="1:19" ht="16.5" customHeight="1">
      <c r="A13" s="128"/>
      <c r="B13" s="75" t="s">
        <v>71</v>
      </c>
      <c r="C13" s="76"/>
      <c r="D13" s="77"/>
      <c r="E13" s="164" t="str">
        <f>IF(LEFT(RIGHT(TEXT($O$35,"00000000"),8))="0","*",LEFT(RIGHT(TEXT($O$35,"00000000"),8)))</f>
        <v>*</v>
      </c>
      <c r="F13" s="164"/>
      <c r="G13" s="139" t="str">
        <f>IF(LEFT(RIGHT(TEXT($O$35,"00000000"),7))="0",IF(E13="*","*",LEFT(RIGHT(TEXT($O$35,"00000000"),7))),LEFT(RIGHT(TEXT($O$35,"00000000"),7)))</f>
        <v>*</v>
      </c>
      <c r="H13" s="167" t="str">
        <f>IF(LEFT(RIGHT(TEXT($O$35,"00000000"),6))="0",IF(G13="*","*",LEFT(RIGHT(TEXT($O$35,"00000000"),6))),LEFT(RIGHT(TEXT($O$35,"00000000"),6)))</f>
        <v>*</v>
      </c>
      <c r="I13" s="164" t="str">
        <f>IF(LEFT(RIGHT(TEXT($O$35,"00000000"),5))="0",IF(H13="*","*",LEFT(RIGHT(TEXT($O$35,"00000000"),5))),LEFT(RIGHT(TEXT($O$35,"00000000"),5)))</f>
        <v>*</v>
      </c>
      <c r="J13" s="164"/>
      <c r="K13" s="164" t="str">
        <f>IF(LEFT(RIGHT(TEXT($O$35,"00000000"),4))="0",IF(I13="*","*",LEFT(RIGHT(TEXT($O$35,"00000000"),4))),LEFT(RIGHT(TEXT($O$35,"00000000"),4)))</f>
        <v>*</v>
      </c>
      <c r="L13" s="182"/>
      <c r="M13" s="97" t="str">
        <f>IF(LEFT(RIGHT(TEXT($O$35,"00000000"),3))="0",IF(K13="*","*",LEFT(RIGHT(TEXT($O$35,"00000000"),3))),LEFT(RIGHT(TEXT($O$35,"00000000"),3)))</f>
        <v>*</v>
      </c>
      <c r="N13" s="164" t="str">
        <f>IF(LEFT(RIGHT(TEXT($O$35,"00000000"),2))="0",IF(M13="*","*",LEFT(RIGHT(TEXT($O$35,"00000000"),2))),LEFT(RIGHT(TEXT($O$35,"00000000"),2)))</f>
        <v>*</v>
      </c>
      <c r="O13" s="164" t="str">
        <f>IF(LEFT(RIGHT(TEXT($O$35,"00000000"),1))="0",IF(N13="*","*",LEFT(RIGHT(TEXT($O$35,"00000000"),1))),LEFT(RIGHT(TEXT($O$35,"00000000"),1)))</f>
        <v>*</v>
      </c>
      <c r="P13" s="170" t="s">
        <v>72</v>
      </c>
      <c r="Q13" s="170"/>
      <c r="R13" s="170"/>
      <c r="S13" s="171"/>
    </row>
    <row r="14" spans="1:19" ht="16.5">
      <c r="A14" s="128"/>
      <c r="B14" s="75"/>
      <c r="C14" s="76"/>
      <c r="D14" s="77"/>
      <c r="E14" s="165"/>
      <c r="F14" s="165"/>
      <c r="G14" s="140"/>
      <c r="H14" s="168"/>
      <c r="I14" s="165"/>
      <c r="J14" s="165"/>
      <c r="K14" s="165"/>
      <c r="L14" s="183"/>
      <c r="M14" s="98"/>
      <c r="N14" s="165"/>
      <c r="O14" s="165"/>
      <c r="P14" s="170"/>
      <c r="Q14" s="170"/>
      <c r="R14" s="170"/>
      <c r="S14" s="171"/>
    </row>
    <row r="15" spans="1:19" ht="17.25" thickBot="1">
      <c r="A15" s="129"/>
      <c r="B15" s="78"/>
      <c r="C15" s="79"/>
      <c r="D15" s="80"/>
      <c r="E15" s="166"/>
      <c r="F15" s="166"/>
      <c r="G15" s="141"/>
      <c r="H15" s="169"/>
      <c r="I15" s="166"/>
      <c r="J15" s="166"/>
      <c r="K15" s="166"/>
      <c r="L15" s="184"/>
      <c r="M15" s="99"/>
      <c r="N15" s="166"/>
      <c r="O15" s="166"/>
      <c r="P15" s="81"/>
      <c r="Q15" s="81"/>
      <c r="R15" s="81"/>
      <c r="S15" s="172"/>
    </row>
    <row r="16" spans="1:19" ht="36.75" customHeight="1">
      <c r="A16" s="32" t="s">
        <v>45</v>
      </c>
      <c r="B16" s="142"/>
      <c r="C16" s="142"/>
      <c r="D16" s="142"/>
      <c r="E16" s="95" t="s">
        <v>75</v>
      </c>
      <c r="F16" s="107"/>
      <c r="G16" s="107"/>
      <c r="H16" s="107"/>
      <c r="I16" s="113"/>
      <c r="J16" s="95" t="s">
        <v>44</v>
      </c>
      <c r="K16" s="107"/>
      <c r="L16" s="107"/>
      <c r="M16" s="107"/>
      <c r="N16" s="113"/>
      <c r="O16" s="95" t="s">
        <v>70</v>
      </c>
      <c r="P16" s="107"/>
      <c r="Q16" s="113"/>
      <c r="R16" s="95" t="s">
        <v>29</v>
      </c>
      <c r="S16" s="96"/>
    </row>
    <row r="17" spans="1:19" ht="35.25" customHeight="1">
      <c r="A17" s="31" t="s">
        <v>60</v>
      </c>
      <c r="B17" s="143"/>
      <c r="C17" s="143"/>
      <c r="D17" s="143"/>
      <c r="E17" s="130"/>
      <c r="F17" s="131"/>
      <c r="G17" s="131"/>
      <c r="H17" s="131"/>
      <c r="I17" s="132"/>
      <c r="J17" s="130"/>
      <c r="K17" s="175"/>
      <c r="L17" s="175"/>
      <c r="M17" s="175"/>
      <c r="N17" s="176"/>
      <c r="O17" s="130"/>
      <c r="P17" s="131"/>
      <c r="Q17" s="132"/>
      <c r="R17" s="130"/>
      <c r="S17" s="185"/>
    </row>
    <row r="18" spans="1:19" ht="31.5" customHeight="1">
      <c r="A18" s="30" t="s">
        <v>61</v>
      </c>
      <c r="B18" s="94"/>
      <c r="C18" s="94"/>
      <c r="D18" s="94"/>
      <c r="E18" s="133"/>
      <c r="F18" s="134"/>
      <c r="G18" s="134"/>
      <c r="H18" s="134"/>
      <c r="I18" s="135"/>
      <c r="J18" s="177"/>
      <c r="K18" s="115"/>
      <c r="L18" s="115"/>
      <c r="M18" s="115"/>
      <c r="N18" s="178"/>
      <c r="O18" s="133"/>
      <c r="P18" s="134"/>
      <c r="Q18" s="135"/>
      <c r="R18" s="133"/>
      <c r="S18" s="186"/>
    </row>
    <row r="19" spans="1:19" ht="32.25" customHeight="1" thickBot="1">
      <c r="A19" s="33" t="s">
        <v>62</v>
      </c>
      <c r="B19" s="64"/>
      <c r="C19" s="64"/>
      <c r="D19" s="64"/>
      <c r="E19" s="136"/>
      <c r="F19" s="137"/>
      <c r="G19" s="137"/>
      <c r="H19" s="137"/>
      <c r="I19" s="138"/>
      <c r="J19" s="179"/>
      <c r="K19" s="180"/>
      <c r="L19" s="180"/>
      <c r="M19" s="180"/>
      <c r="N19" s="181"/>
      <c r="O19" s="136"/>
      <c r="P19" s="137"/>
      <c r="Q19" s="138"/>
      <c r="R19" s="136"/>
      <c r="S19" s="187"/>
    </row>
    <row r="20" spans="1:19" ht="25.5" customHeight="1" thickBot="1">
      <c r="A20" s="70" t="s">
        <v>34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</row>
    <row r="21" spans="1:19" ht="23.25" customHeight="1">
      <c r="A21" s="147" t="s">
        <v>42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</row>
    <row r="22" spans="1:19" ht="16.5" customHeight="1">
      <c r="A22" s="88" t="s">
        <v>30</v>
      </c>
      <c r="B22" s="89"/>
      <c r="C22" s="89"/>
      <c r="D22" s="84">
        <f>'計畫簽報單(適用110.05.28以前計畫) '!E2</f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</row>
    <row r="23" spans="1:19" ht="20.25" customHeight="1">
      <c r="A23" s="88" t="s">
        <v>74</v>
      </c>
      <c r="B23" s="89"/>
      <c r="C23" s="89"/>
      <c r="D23" s="84">
        <f>'計畫簽報單(適用110.05.28以前計畫) '!E5</f>
        <v>0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</row>
    <row r="24" spans="1:19" ht="16.5" customHeight="1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19" ht="21" customHeight="1" thickBot="1">
      <c r="A25" s="150" t="s">
        <v>73</v>
      </c>
      <c r="B25" s="82"/>
      <c r="C25" s="82"/>
      <c r="D25" s="81">
        <f>'計畫簽報單(適用110.05.28以前計畫) '!B4</f>
        <v>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</row>
    <row r="26" spans="1:19" ht="24" customHeight="1">
      <c r="A26" s="144" t="s">
        <v>40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</row>
    <row r="27" spans="1:19" ht="24" customHeight="1">
      <c r="A27" s="124" t="s">
        <v>31</v>
      </c>
      <c r="B27" s="125"/>
      <c r="C27" s="125"/>
      <c r="D27" s="65" t="s">
        <v>32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5" t="s">
        <v>33</v>
      </c>
      <c r="P27" s="66"/>
      <c r="Q27" s="66"/>
      <c r="R27" s="66"/>
      <c r="S27" s="93"/>
    </row>
    <row r="28" spans="1:19" ht="24" customHeight="1">
      <c r="A28" s="86"/>
      <c r="B28" s="87"/>
      <c r="C28" s="87"/>
      <c r="D28" s="90" t="s">
        <v>83</v>
      </c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61">
        <f>'計畫簽報單(適用110.05.28以前計畫) '!D14*0.28</f>
        <v>0</v>
      </c>
      <c r="P28" s="62"/>
      <c r="Q28" s="62"/>
      <c r="R28" s="62"/>
      <c r="S28" s="63"/>
    </row>
    <row r="29" spans="1:19" ht="24" customHeight="1">
      <c r="A29" s="126"/>
      <c r="B29" s="127"/>
      <c r="C29" s="127"/>
      <c r="D29" s="153" t="s">
        <v>84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O29" s="61">
        <f>'計畫簽報單(適用110.05.28以前計畫) '!D14*0.1</f>
        <v>0</v>
      </c>
      <c r="P29" s="62"/>
      <c r="Q29" s="62"/>
      <c r="R29" s="62"/>
      <c r="S29" s="63"/>
    </row>
    <row r="30" spans="1:19" ht="24" customHeight="1">
      <c r="A30" s="151"/>
      <c r="B30" s="152"/>
      <c r="C30" s="152"/>
      <c r="D30" s="90" t="s">
        <v>85</v>
      </c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61">
        <f>'計畫簽報單(適用110.05.28以前計畫) '!D14*0.05</f>
        <v>0</v>
      </c>
      <c r="P30" s="62"/>
      <c r="Q30" s="62"/>
      <c r="R30" s="62"/>
      <c r="S30" s="63"/>
    </row>
    <row r="31" spans="1:19" ht="24" customHeight="1">
      <c r="A31" s="73" t="s">
        <v>55</v>
      </c>
      <c r="B31" s="74"/>
      <c r="C31" s="74"/>
      <c r="D31" s="119" t="s">
        <v>64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61">
        <f>'計畫簽報單(適用110.05.28以前計畫) '!D14*0.15</f>
        <v>0</v>
      </c>
      <c r="P31" s="62"/>
      <c r="Q31" s="62"/>
      <c r="R31" s="62"/>
      <c r="S31" s="63"/>
    </row>
    <row r="32" spans="1:19" ht="24" customHeight="1">
      <c r="A32" s="73" t="s">
        <v>56</v>
      </c>
      <c r="B32" s="74"/>
      <c r="C32" s="74"/>
      <c r="D32" s="119" t="s">
        <v>65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61">
        <f>'計畫簽報單(適用110.05.28以前計畫) '!D14*0.1</f>
        <v>0</v>
      </c>
      <c r="P32" s="62"/>
      <c r="Q32" s="62"/>
      <c r="R32" s="62"/>
      <c r="S32" s="63"/>
    </row>
    <row r="33" spans="1:19" ht="24" customHeight="1">
      <c r="A33" s="73" t="s">
        <v>57</v>
      </c>
      <c r="B33" s="74"/>
      <c r="C33" s="74"/>
      <c r="D33" s="119" t="s">
        <v>82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61">
        <f>'計畫簽報單(適用110.05.28以前計畫) '!D14*0.12</f>
        <v>0</v>
      </c>
      <c r="P33" s="62"/>
      <c r="Q33" s="62"/>
      <c r="R33" s="62"/>
      <c r="S33" s="63"/>
    </row>
    <row r="34" spans="1:19" ht="24" customHeight="1">
      <c r="A34" s="73" t="s">
        <v>58</v>
      </c>
      <c r="B34" s="74"/>
      <c r="C34" s="74"/>
      <c r="D34" s="119" t="s">
        <v>66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61">
        <f>'計畫簽報單(適用110.05.28以前計畫) '!D14*0.2</f>
        <v>0</v>
      </c>
      <c r="P34" s="62"/>
      <c r="Q34" s="62"/>
      <c r="R34" s="62"/>
      <c r="S34" s="63"/>
    </row>
    <row r="35" spans="1:19" ht="24" customHeight="1" thickBot="1">
      <c r="A35" s="68" t="s">
        <v>35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58">
        <f>SUM(O28:S34)</f>
        <v>0</v>
      </c>
      <c r="P35" s="59"/>
      <c r="Q35" s="59"/>
      <c r="R35" s="59"/>
      <c r="S35" s="60"/>
    </row>
    <row r="36" spans="1:19" ht="24" customHeight="1">
      <c r="A36" s="156" t="s">
        <v>89</v>
      </c>
      <c r="B36" s="156"/>
      <c r="C36" s="156"/>
      <c r="D36" s="15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4"/>
      <c r="P36" s="34"/>
      <c r="Q36" s="34"/>
      <c r="R36" s="34"/>
      <c r="S36" s="34"/>
    </row>
  </sheetData>
  <sheetProtection/>
  <mergeCells count="76">
    <mergeCell ref="A34:C34"/>
    <mergeCell ref="D34:N34"/>
    <mergeCell ref="O34:S34"/>
    <mergeCell ref="A35:N35"/>
    <mergeCell ref="O35:S35"/>
    <mergeCell ref="A36:D36"/>
    <mergeCell ref="A32:C32"/>
    <mergeCell ref="D32:N32"/>
    <mergeCell ref="O32:S32"/>
    <mergeCell ref="A33:C33"/>
    <mergeCell ref="D33:N33"/>
    <mergeCell ref="O33:S33"/>
    <mergeCell ref="A30:C30"/>
    <mergeCell ref="D30:N30"/>
    <mergeCell ref="O30:S30"/>
    <mergeCell ref="A31:C31"/>
    <mergeCell ref="D31:N31"/>
    <mergeCell ref="O31:S31"/>
    <mergeCell ref="A28:C28"/>
    <mergeCell ref="D28:N28"/>
    <mergeCell ref="O28:S28"/>
    <mergeCell ref="A29:C29"/>
    <mergeCell ref="D29:N29"/>
    <mergeCell ref="O29:S29"/>
    <mergeCell ref="A24:S24"/>
    <mergeCell ref="A25:C25"/>
    <mergeCell ref="D25:S25"/>
    <mergeCell ref="A26:S26"/>
    <mergeCell ref="A27:C27"/>
    <mergeCell ref="D27:N27"/>
    <mergeCell ref="O27:S27"/>
    <mergeCell ref="A20:S20"/>
    <mergeCell ref="A21:S21"/>
    <mergeCell ref="A22:C22"/>
    <mergeCell ref="D22:S22"/>
    <mergeCell ref="A23:C23"/>
    <mergeCell ref="D23:S23"/>
    <mergeCell ref="B17:D17"/>
    <mergeCell ref="E17:I19"/>
    <mergeCell ref="J17:N19"/>
    <mergeCell ref="O17:Q19"/>
    <mergeCell ref="R17:S19"/>
    <mergeCell ref="B18:D18"/>
    <mergeCell ref="B19:D19"/>
    <mergeCell ref="K13:L15"/>
    <mergeCell ref="M13:M15"/>
    <mergeCell ref="N13:N15"/>
    <mergeCell ref="O13:O15"/>
    <mergeCell ref="P13:S15"/>
    <mergeCell ref="B16:D16"/>
    <mergeCell ref="E16:I16"/>
    <mergeCell ref="J16:N16"/>
    <mergeCell ref="O16:Q16"/>
    <mergeCell ref="R16:S16"/>
    <mergeCell ref="A13:A15"/>
    <mergeCell ref="B13:D15"/>
    <mergeCell ref="E13:F15"/>
    <mergeCell ref="G13:G15"/>
    <mergeCell ref="H13:H15"/>
    <mergeCell ref="I13:J15"/>
    <mergeCell ref="K11:L12"/>
    <mergeCell ref="M11:M12"/>
    <mergeCell ref="N11:N12"/>
    <mergeCell ref="O11:O12"/>
    <mergeCell ref="P11:S12"/>
    <mergeCell ref="E12:F12"/>
    <mergeCell ref="A4:S4"/>
    <mergeCell ref="A5:S5"/>
    <mergeCell ref="A6:H6"/>
    <mergeCell ref="A9:Q9"/>
    <mergeCell ref="A10:A12"/>
    <mergeCell ref="B10:D12"/>
    <mergeCell ref="E10:O10"/>
    <mergeCell ref="P10:R10"/>
    <mergeCell ref="E11:F11"/>
    <mergeCell ref="I11:J12"/>
  </mergeCells>
  <printOptions horizontalCentered="1"/>
  <pageMargins left="0.2362204724409449" right="0.43307086614173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owuser</cp:lastModifiedBy>
  <cp:lastPrinted>2021-06-10T02:18:14Z</cp:lastPrinted>
  <dcterms:created xsi:type="dcterms:W3CDTF">2007-06-14T04:13:48Z</dcterms:created>
  <dcterms:modified xsi:type="dcterms:W3CDTF">2023-01-16T06:42:03Z</dcterms:modified>
  <cp:category/>
  <cp:version/>
  <cp:contentType/>
  <cp:contentStatus/>
</cp:coreProperties>
</file>